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Octobre 2009" sheetId="1" r:id="rId1"/>
    <sheet name="Novembre2009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<sst xmlns="http://schemas.openxmlformats.org/spreadsheetml/2006/main" count="64" uniqueCount="40">
  <si>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16/10/09</t>
  </si>
  <si>
    <t>19/10/09</t>
  </si>
  <si>
    <t>27/10/09</t>
  </si>
  <si>
    <t>DEFENSES</t>
  </si>
  <si>
    <t>31/10/09</t>
  </si>
  <si>
    <t>TOTAL</t>
  </si>
  <si>
    <t>22/10/09</t>
  </si>
  <si>
    <t>ATTAQUES</t>
  </si>
  <si>
    <t>TOTAUX</t>
  </si>
  <si>
    <t>Semaine 45</t>
  </si>
  <si>
    <t>14/10/09</t>
  </si>
  <si>
    <t>Semaine 44</t>
  </si>
  <si>
    <t>Semaine 43</t>
  </si>
  <si>
    <t>Semaine 42</t>
  </si>
  <si>
    <t>Semaine 41</t>
  </si>
  <si>
    <t>Total opération</t>
  </si>
  <si>
    <t>13/10/09</t>
  </si>
  <si>
    <t xml:space="preserve">Delta </t>
  </si>
  <si>
    <t>Protégés par les dieux</t>
  </si>
  <si>
    <t>Semaine 46</t>
  </si>
  <si>
    <t>24/10/09</t>
  </si>
  <si>
    <t>Gagne</t>
  </si>
  <si>
    <t>13/11/09</t>
  </si>
  <si>
    <t>Total defense</t>
  </si>
  <si>
    <t>Gain</t>
  </si>
  <si>
    <t>17/10/09</t>
  </si>
  <si>
    <t>21/10/09</t>
  </si>
  <si>
    <t>14/11/09</t>
  </si>
  <si>
    <t>20/10/09</t>
  </si>
  <si>
    <t>23/10/09</t>
  </si>
  <si>
    <t>TOTAL MOIS</t>
  </si>
  <si>
    <t>15/10/09</t>
  </si>
  <si>
    <t>29/10/09</t>
  </si>
  <si>
    <t xml:space="preserve">Date </t>
  </si>
  <si>
    <t>perdu</t>
  </si>
  <si>
    <t>26/10/09</t>
  </si>
  <si>
    <t>30/10/09</t>
  </si>
  <si>
    <t>Perdu</t>
  </si>
  <si>
    <t>28/10/09</t>
  </si>
  <si>
    <t>perte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</si>
</sst>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;@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6"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34" borderId="11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wrapText="1"/>
      <protection/>
    </xf>
    <xf numFmtId="0" fontId="1" fillId="35" borderId="13" xfId="0" applyNumberFormat="1" applyFont="1" applyFill="1" applyBorder="1" applyAlignment="1" applyProtection="1">
      <alignment wrapText="1"/>
      <protection/>
    </xf>
    <xf numFmtId="0" fontId="1" fillId="36" borderId="13" xfId="0" applyNumberFormat="1" applyFont="1" applyFill="1" applyBorder="1" applyAlignment="1" applyProtection="1">
      <alignment wrapText="1"/>
      <protection/>
    </xf>
    <xf numFmtId="0" fontId="1" fillId="34" borderId="13" xfId="0" applyNumberFormat="1" applyFont="1" applyFill="1" applyBorder="1" applyAlignment="1" applyProtection="1">
      <alignment horizontal="right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35" borderId="13" xfId="0" applyNumberFormat="1" applyFont="1" applyFill="1" applyBorder="1" applyAlignment="1" applyProtection="1">
      <alignment wrapText="1"/>
      <protection/>
    </xf>
    <xf numFmtId="0" fontId="0" fillId="36" borderId="13" xfId="0" applyNumberFormat="1" applyFont="1" applyFill="1" applyBorder="1" applyAlignment="1" applyProtection="1">
      <alignment wrapText="1"/>
      <protection/>
    </xf>
    <xf numFmtId="0" fontId="0" fillId="34" borderId="13" xfId="0" applyNumberFormat="1" applyFont="1" applyFill="1" applyBorder="1" applyAlignment="1" applyProtection="1">
      <alignment wrapText="1"/>
      <protection/>
    </xf>
    <xf numFmtId="164" fontId="1" fillId="0" borderId="12" xfId="0" applyNumberFormat="1" applyFont="1" applyFill="1" applyBorder="1" applyAlignment="1" applyProtection="1">
      <alignment wrapText="1"/>
      <protection/>
    </xf>
    <xf numFmtId="0" fontId="0" fillId="35" borderId="13" xfId="0" applyNumberFormat="1" applyFont="1" applyFill="1" applyBorder="1" applyAlignment="1" applyProtection="1">
      <alignment horizontal="right" wrapText="1"/>
      <protection/>
    </xf>
    <xf numFmtId="0" fontId="0" fillId="36" borderId="13" xfId="0" applyNumberFormat="1" applyFont="1" applyFill="1" applyBorder="1" applyAlignment="1" applyProtection="1">
      <alignment horizontal="right"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horizontal="right" wrapText="1"/>
      <protection/>
    </xf>
    <xf numFmtId="0" fontId="0" fillId="35" borderId="15" xfId="0" applyNumberFormat="1" applyFont="1" applyFill="1" applyBorder="1" applyAlignment="1" applyProtection="1">
      <alignment wrapText="1"/>
      <protection/>
    </xf>
    <xf numFmtId="0" fontId="0" fillId="36" borderId="15" xfId="0" applyNumberFormat="1" applyFont="1" applyFill="1" applyBorder="1" applyAlignment="1" applyProtection="1">
      <alignment wrapText="1"/>
      <protection/>
    </xf>
    <xf numFmtId="0" fontId="0" fillId="33" borderId="16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33" borderId="15" xfId="0" applyNumberFormat="1" applyFont="1" applyFill="1" applyBorder="1" applyAlignment="1" applyProtection="1">
      <alignment wrapText="1"/>
      <protection/>
    </xf>
    <xf numFmtId="0" fontId="0" fillId="35" borderId="16" xfId="0" applyNumberFormat="1" applyFont="1" applyFill="1" applyBorder="1" applyAlignment="1" applyProtection="1">
      <alignment wrapText="1"/>
      <protection/>
    </xf>
    <xf numFmtId="0" fontId="0" fillId="36" borderId="16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164" fontId="0" fillId="0" borderId="12" xfId="0" applyNumberFormat="1" applyFont="1" applyFill="1" applyBorder="1" applyAlignment="1" applyProtection="1">
      <alignment wrapText="1"/>
      <protection/>
    </xf>
    <xf numFmtId="164" fontId="1" fillId="0" borderId="12" xfId="0" applyNumberFormat="1" applyFont="1" applyFill="1" applyBorder="1" applyAlignment="1" applyProtection="1">
      <alignment horizontal="right" wrapText="1"/>
      <protection/>
    </xf>
    <xf numFmtId="0" fontId="1" fillId="35" borderId="20" xfId="0" applyNumberFormat="1" applyFont="1" applyFill="1" applyBorder="1" applyAlignment="1" applyProtection="1">
      <alignment horizontal="center" wrapText="1"/>
      <protection/>
    </xf>
    <xf numFmtId="0" fontId="1" fillId="35" borderId="21" xfId="0" applyNumberFormat="1" applyFont="1" applyFill="1" applyBorder="1" applyAlignment="1" applyProtection="1">
      <alignment horizontal="center" wrapText="1"/>
      <protection/>
    </xf>
    <xf numFmtId="0" fontId="3" fillId="36" borderId="13" xfId="0" applyNumberFormat="1" applyFont="1" applyFill="1" applyBorder="1" applyAlignment="1" applyProtection="1">
      <alignment horizontal="center" wrapText="1"/>
      <protection/>
    </xf>
    <xf numFmtId="0" fontId="3" fillId="36" borderId="21" xfId="0" applyNumberFormat="1" applyFont="1" applyFill="1" applyBorder="1" applyAlignment="1" applyProtection="1">
      <alignment horizontal="center" wrapText="1"/>
      <protection/>
    </xf>
    <xf numFmtId="0" fontId="3" fillId="36" borderId="2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BDE6E1"/>
      <rgbColor rgb="00FFFFFF"/>
      <rgbColor rgb="00FF0000"/>
      <rgbColor rgb="00E1C7E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1" width="17.140625" style="0" customWidth="1"/>
  </cols>
  <sheetData>
    <row r="1" spans="1:21" ht="12.75" customHeight="1">
      <c r="A1" s="1" t="s">
        <v>30</v>
      </c>
      <c r="B1" s="2">
        <f aca="true" t="shared" si="0" ref="B1:K1">((B11+B19)+B27)+B35</f>
        <v>231</v>
      </c>
      <c r="C1" s="2">
        <f t="shared" si="0"/>
        <v>120</v>
      </c>
      <c r="D1" s="2">
        <f t="shared" si="0"/>
        <v>73</v>
      </c>
      <c r="E1" s="2">
        <f t="shared" si="0"/>
        <v>38</v>
      </c>
      <c r="F1" s="2">
        <f t="shared" si="0"/>
        <v>11772</v>
      </c>
      <c r="G1" s="2">
        <f t="shared" si="0"/>
        <v>181</v>
      </c>
      <c r="H1" s="2">
        <f t="shared" si="0"/>
        <v>107</v>
      </c>
      <c r="I1" s="2">
        <f t="shared" si="0"/>
        <v>74</v>
      </c>
      <c r="J1" s="2">
        <f t="shared" si="0"/>
        <v>21089</v>
      </c>
      <c r="K1" s="2">
        <f t="shared" si="0"/>
        <v>-9317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4" t="s">
        <v>5</v>
      </c>
      <c r="B2" s="31" t="s">
        <v>7</v>
      </c>
      <c r="C2" s="32"/>
      <c r="D2" s="32"/>
      <c r="E2" s="32"/>
      <c r="F2" s="31"/>
      <c r="G2" s="33" t="s">
        <v>3</v>
      </c>
      <c r="H2" s="34"/>
      <c r="I2" s="34"/>
      <c r="J2" s="35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6" t="s">
        <v>33</v>
      </c>
      <c r="B3" s="7" t="s">
        <v>15</v>
      </c>
      <c r="C3" s="7" t="s">
        <v>37</v>
      </c>
      <c r="D3" s="7" t="s">
        <v>21</v>
      </c>
      <c r="E3" s="7" t="s">
        <v>18</v>
      </c>
      <c r="F3" s="7" t="s">
        <v>24</v>
      </c>
      <c r="G3" s="8" t="s">
        <v>23</v>
      </c>
      <c r="H3" s="8" t="s">
        <v>34</v>
      </c>
      <c r="I3" s="8" t="s">
        <v>21</v>
      </c>
      <c r="J3" s="8" t="s">
        <v>39</v>
      </c>
      <c r="K3" s="9" t="s">
        <v>17</v>
      </c>
      <c r="L3" s="10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6" t="s">
        <v>14</v>
      </c>
      <c r="B4" s="11"/>
      <c r="C4" s="11"/>
      <c r="D4" s="11"/>
      <c r="E4" s="11"/>
      <c r="F4" s="11"/>
      <c r="G4" s="12"/>
      <c r="H4" s="12"/>
      <c r="I4" s="12"/>
      <c r="J4" s="12"/>
      <c r="K4" s="13"/>
      <c r="L4" s="10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14">
        <v>39943</v>
      </c>
      <c r="B5" s="11">
        <v>10</v>
      </c>
      <c r="C5" s="11">
        <v>7</v>
      </c>
      <c r="D5" s="11">
        <v>2</v>
      </c>
      <c r="E5" s="11">
        <v>1</v>
      </c>
      <c r="F5" s="11">
        <v>0</v>
      </c>
      <c r="G5" s="12">
        <v>9</v>
      </c>
      <c r="H5" s="12">
        <v>7</v>
      </c>
      <c r="I5" s="12">
        <v>2</v>
      </c>
      <c r="J5" s="12">
        <f>(17+1334)+27</f>
        <v>1378</v>
      </c>
      <c r="K5" s="13">
        <f aca="true" t="shared" si="1" ref="K5:K11">F5-J5</f>
        <v>-1378</v>
      </c>
      <c r="L5" s="10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14">
        <v>39974</v>
      </c>
      <c r="B6" s="11">
        <v>8</v>
      </c>
      <c r="C6" s="11">
        <v>4</v>
      </c>
      <c r="D6" s="11">
        <v>4</v>
      </c>
      <c r="E6" s="11">
        <v>0</v>
      </c>
      <c r="F6" s="11">
        <f>29+730</f>
        <v>759</v>
      </c>
      <c r="G6" s="12">
        <v>6</v>
      </c>
      <c r="H6" s="12">
        <v>4</v>
      </c>
      <c r="I6" s="12">
        <v>2</v>
      </c>
      <c r="J6" s="12">
        <f>(240+1414)+85</f>
        <v>1739</v>
      </c>
      <c r="K6" s="13">
        <f t="shared" si="1"/>
        <v>-980</v>
      </c>
      <c r="L6" s="10"/>
      <c r="M6" s="3"/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14">
        <v>40004</v>
      </c>
      <c r="B7" s="11">
        <v>8</v>
      </c>
      <c r="C7" s="11">
        <v>4</v>
      </c>
      <c r="D7" s="15">
        <v>4</v>
      </c>
      <c r="E7" s="11">
        <v>0</v>
      </c>
      <c r="F7" s="11">
        <f>504+245</f>
        <v>749</v>
      </c>
      <c r="G7" s="12">
        <v>14</v>
      </c>
      <c r="H7" s="12">
        <v>10</v>
      </c>
      <c r="I7" s="12">
        <v>4</v>
      </c>
      <c r="J7" s="12">
        <f>(164+23)+45</f>
        <v>232</v>
      </c>
      <c r="K7" s="13">
        <f t="shared" si="1"/>
        <v>517</v>
      </c>
      <c r="L7" s="10"/>
      <c r="M7" s="3"/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14">
        <v>40035</v>
      </c>
      <c r="B8" s="11">
        <v>8</v>
      </c>
      <c r="C8" s="11">
        <v>5</v>
      </c>
      <c r="D8" s="11">
        <v>3</v>
      </c>
      <c r="E8" s="11">
        <v>0</v>
      </c>
      <c r="F8" s="11">
        <f>72+131</f>
        <v>203</v>
      </c>
      <c r="G8" s="12">
        <v>7</v>
      </c>
      <c r="H8" s="16">
        <v>4</v>
      </c>
      <c r="I8" s="16">
        <v>3</v>
      </c>
      <c r="J8" s="12">
        <v>0</v>
      </c>
      <c r="K8" s="13">
        <f t="shared" si="1"/>
        <v>203</v>
      </c>
      <c r="L8" s="10"/>
      <c r="M8" s="3"/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14">
        <v>40066</v>
      </c>
      <c r="B9" s="11">
        <v>9</v>
      </c>
      <c r="C9" s="15">
        <v>5</v>
      </c>
      <c r="D9" s="11">
        <v>3</v>
      </c>
      <c r="E9" s="11">
        <v>1</v>
      </c>
      <c r="F9" s="11">
        <f>(674+163)+160</f>
        <v>997</v>
      </c>
      <c r="G9" s="12">
        <v>10</v>
      </c>
      <c r="H9" s="12">
        <v>6</v>
      </c>
      <c r="I9" s="12">
        <v>4</v>
      </c>
      <c r="J9" s="12">
        <f>88+169</f>
        <v>257</v>
      </c>
      <c r="K9" s="13">
        <f t="shared" si="1"/>
        <v>740</v>
      </c>
      <c r="L9" s="10"/>
      <c r="M9" s="3"/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14">
        <v>40096</v>
      </c>
      <c r="B10" s="11">
        <v>10</v>
      </c>
      <c r="C10" s="11">
        <v>7</v>
      </c>
      <c r="D10" s="11">
        <v>2</v>
      </c>
      <c r="E10" s="11">
        <v>1</v>
      </c>
      <c r="F10" s="11">
        <f>213+54</f>
        <v>267</v>
      </c>
      <c r="G10" s="12">
        <v>4</v>
      </c>
      <c r="H10" s="12">
        <v>2</v>
      </c>
      <c r="I10" s="12">
        <v>2</v>
      </c>
      <c r="J10" s="12">
        <f>800+54</f>
        <v>854</v>
      </c>
      <c r="K10" s="13">
        <f t="shared" si="1"/>
        <v>-587</v>
      </c>
      <c r="L10" s="10"/>
      <c r="M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6" t="s">
        <v>8</v>
      </c>
      <c r="B11" s="17">
        <f aca="true" t="shared" si="2" ref="B11:J11">SUM(B5:B10)</f>
        <v>53</v>
      </c>
      <c r="C11" s="17">
        <f t="shared" si="2"/>
        <v>32</v>
      </c>
      <c r="D11" s="17">
        <f t="shared" si="2"/>
        <v>18</v>
      </c>
      <c r="E11" s="17">
        <f t="shared" si="2"/>
        <v>3</v>
      </c>
      <c r="F11" s="17">
        <f t="shared" si="2"/>
        <v>2975</v>
      </c>
      <c r="G11" s="17">
        <f t="shared" si="2"/>
        <v>50</v>
      </c>
      <c r="H11" s="17">
        <f t="shared" si="2"/>
        <v>33</v>
      </c>
      <c r="I11" s="17">
        <f t="shared" si="2"/>
        <v>17</v>
      </c>
      <c r="J11" s="17">
        <f t="shared" si="2"/>
        <v>4460</v>
      </c>
      <c r="K11" s="17">
        <f t="shared" si="1"/>
        <v>-1485</v>
      </c>
      <c r="L11" s="10"/>
      <c r="M11" s="3"/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6" t="s">
        <v>13</v>
      </c>
      <c r="B12" s="11"/>
      <c r="C12" s="11"/>
      <c r="D12" s="11"/>
      <c r="E12" s="11"/>
      <c r="F12" s="11"/>
      <c r="G12" s="12"/>
      <c r="H12" s="12"/>
      <c r="I12" s="12"/>
      <c r="J12" s="12"/>
      <c r="K12" s="13"/>
      <c r="L12" s="10"/>
      <c r="M12" s="3"/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14">
        <v>40157</v>
      </c>
      <c r="B13" s="11">
        <v>9</v>
      </c>
      <c r="C13" s="11">
        <v>3</v>
      </c>
      <c r="D13" s="11">
        <v>4</v>
      </c>
      <c r="E13" s="11">
        <v>2</v>
      </c>
      <c r="F13" s="11">
        <f>(1015+3)+32</f>
        <v>1050</v>
      </c>
      <c r="G13" s="12">
        <v>5</v>
      </c>
      <c r="H13" s="12">
        <v>3</v>
      </c>
      <c r="I13" s="12">
        <v>2</v>
      </c>
      <c r="J13" s="12">
        <v>2584</v>
      </c>
      <c r="K13" s="13">
        <f aca="true" t="shared" si="3" ref="K13:K18">F13-J13</f>
        <v>-1534</v>
      </c>
      <c r="L13" s="10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8" t="s">
        <v>16</v>
      </c>
      <c r="B14" s="11">
        <v>9</v>
      </c>
      <c r="C14" s="11">
        <v>4</v>
      </c>
      <c r="D14" s="11">
        <v>1</v>
      </c>
      <c r="E14" s="11">
        <v>4</v>
      </c>
      <c r="F14" s="11">
        <v>0</v>
      </c>
      <c r="G14" s="12">
        <v>10</v>
      </c>
      <c r="H14" s="12">
        <v>7</v>
      </c>
      <c r="I14" s="12">
        <v>3</v>
      </c>
      <c r="J14" s="12">
        <f>(55+1445)+591</f>
        <v>2091</v>
      </c>
      <c r="K14" s="13">
        <f t="shared" si="3"/>
        <v>-2091</v>
      </c>
      <c r="L14" s="10"/>
      <c r="M14" s="3"/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18" t="s">
        <v>10</v>
      </c>
      <c r="B15" s="11">
        <v>11</v>
      </c>
      <c r="C15" s="11">
        <v>6</v>
      </c>
      <c r="D15" s="11">
        <v>3</v>
      </c>
      <c r="E15" s="11">
        <v>2</v>
      </c>
      <c r="F15" s="11">
        <f>1359</f>
        <v>1359</v>
      </c>
      <c r="G15" s="12">
        <v>7</v>
      </c>
      <c r="H15" s="12">
        <v>2</v>
      </c>
      <c r="I15" s="12">
        <v>5</v>
      </c>
      <c r="J15" s="12">
        <f>54+1996</f>
        <v>2050</v>
      </c>
      <c r="K15" s="13">
        <f t="shared" si="3"/>
        <v>-691</v>
      </c>
      <c r="L15" s="10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18" t="s">
        <v>31</v>
      </c>
      <c r="B16" s="11">
        <v>7</v>
      </c>
      <c r="C16" s="11">
        <v>5</v>
      </c>
      <c r="D16" s="11">
        <v>1</v>
      </c>
      <c r="E16" s="11">
        <v>1</v>
      </c>
      <c r="F16" s="11">
        <v>0</v>
      </c>
      <c r="G16" s="12">
        <v>7</v>
      </c>
      <c r="H16" s="12">
        <v>5</v>
      </c>
      <c r="I16" s="12">
        <v>2</v>
      </c>
      <c r="J16" s="12">
        <f>290+23</f>
        <v>313</v>
      </c>
      <c r="K16" s="13">
        <f t="shared" si="3"/>
        <v>-313</v>
      </c>
      <c r="L16" s="10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18" t="s">
        <v>0</v>
      </c>
      <c r="B17" s="11">
        <v>10</v>
      </c>
      <c r="C17" s="11">
        <v>6</v>
      </c>
      <c r="D17" s="11">
        <v>4</v>
      </c>
      <c r="E17" s="11">
        <v>0</v>
      </c>
      <c r="F17" s="11">
        <f>236+36</f>
        <v>272</v>
      </c>
      <c r="G17" s="12">
        <v>6</v>
      </c>
      <c r="H17" s="12">
        <v>5</v>
      </c>
      <c r="I17" s="12">
        <v>1</v>
      </c>
      <c r="J17" s="12">
        <f>(3+641)+472</f>
        <v>1116</v>
      </c>
      <c r="K17" s="13">
        <f t="shared" si="3"/>
        <v>-844</v>
      </c>
      <c r="L17" s="10"/>
      <c r="M17" s="3"/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18" t="s">
        <v>25</v>
      </c>
      <c r="B18" s="19">
        <v>10</v>
      </c>
      <c r="C18" s="19">
        <v>4</v>
      </c>
      <c r="D18" s="19">
        <v>4</v>
      </c>
      <c r="E18" s="19">
        <v>2</v>
      </c>
      <c r="F18" s="19">
        <f>106+64</f>
        <v>170</v>
      </c>
      <c r="G18" s="20">
        <v>9</v>
      </c>
      <c r="H18" s="20">
        <v>5</v>
      </c>
      <c r="I18" s="20">
        <v>4</v>
      </c>
      <c r="J18" s="20">
        <f>((15+10)+178)+1523</f>
        <v>1726</v>
      </c>
      <c r="K18" s="13">
        <f t="shared" si="3"/>
        <v>-1556</v>
      </c>
      <c r="L18" s="10"/>
      <c r="M18" s="3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6" t="s">
        <v>8</v>
      </c>
      <c r="B19" s="21">
        <f aca="true" t="shared" si="4" ref="B19:K19">SUM(B13:B18)</f>
        <v>56</v>
      </c>
      <c r="C19" s="21">
        <f t="shared" si="4"/>
        <v>28</v>
      </c>
      <c r="D19" s="21">
        <f t="shared" si="4"/>
        <v>17</v>
      </c>
      <c r="E19" s="21">
        <f t="shared" si="4"/>
        <v>11</v>
      </c>
      <c r="F19" s="21">
        <f t="shared" si="4"/>
        <v>2851</v>
      </c>
      <c r="G19" s="21">
        <f t="shared" si="4"/>
        <v>44</v>
      </c>
      <c r="H19" s="21">
        <f t="shared" si="4"/>
        <v>27</v>
      </c>
      <c r="I19" s="21">
        <f t="shared" si="4"/>
        <v>17</v>
      </c>
      <c r="J19" s="21">
        <f t="shared" si="4"/>
        <v>9880</v>
      </c>
      <c r="K19" s="17">
        <f t="shared" si="4"/>
        <v>-7029</v>
      </c>
      <c r="L19" s="10"/>
      <c r="M19" s="3"/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6" t="s">
        <v>12</v>
      </c>
      <c r="B20" s="11"/>
      <c r="C20" s="11"/>
      <c r="D20" s="11"/>
      <c r="E20" s="11"/>
      <c r="F20" s="11"/>
      <c r="G20" s="12"/>
      <c r="H20" s="12"/>
      <c r="I20" s="12"/>
      <c r="J20" s="12"/>
      <c r="K20" s="13"/>
      <c r="L20" s="10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18" t="s">
        <v>1</v>
      </c>
      <c r="B21" s="11">
        <v>10</v>
      </c>
      <c r="C21" s="11">
        <v>5</v>
      </c>
      <c r="D21" s="11">
        <v>3</v>
      </c>
      <c r="E21" s="11">
        <v>2</v>
      </c>
      <c r="F21" s="11">
        <v>30</v>
      </c>
      <c r="G21" s="12">
        <v>8</v>
      </c>
      <c r="H21" s="12">
        <v>5</v>
      </c>
      <c r="I21" s="12">
        <v>3</v>
      </c>
      <c r="J21" s="12">
        <v>334</v>
      </c>
      <c r="K21" s="13">
        <f aca="true" t="shared" si="5" ref="K21:K27">F21-J21</f>
        <v>-304</v>
      </c>
      <c r="L21" s="10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18" t="s">
        <v>28</v>
      </c>
      <c r="B22" s="11">
        <v>10</v>
      </c>
      <c r="C22" s="11">
        <v>5</v>
      </c>
      <c r="D22" s="11">
        <v>1</v>
      </c>
      <c r="E22" s="11">
        <v>4</v>
      </c>
      <c r="F22" s="11">
        <v>76</v>
      </c>
      <c r="G22" s="12">
        <v>6</v>
      </c>
      <c r="H22" s="12">
        <v>3</v>
      </c>
      <c r="I22" s="12">
        <v>3</v>
      </c>
      <c r="J22" s="12">
        <v>143</v>
      </c>
      <c r="K22" s="13">
        <f t="shared" si="5"/>
        <v>-67</v>
      </c>
      <c r="L22" s="10"/>
      <c r="M22" s="3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18" t="s">
        <v>26</v>
      </c>
      <c r="B23" s="11">
        <v>11</v>
      </c>
      <c r="C23" s="11">
        <v>6</v>
      </c>
      <c r="D23" s="11">
        <v>1</v>
      </c>
      <c r="E23" s="11">
        <v>4</v>
      </c>
      <c r="F23" s="11">
        <v>101</v>
      </c>
      <c r="G23" s="12">
        <v>4</v>
      </c>
      <c r="H23" s="12">
        <v>2</v>
      </c>
      <c r="I23" s="12">
        <v>2</v>
      </c>
      <c r="J23" s="12">
        <v>218</v>
      </c>
      <c r="K23" s="13">
        <f t="shared" si="5"/>
        <v>-117</v>
      </c>
      <c r="L23" s="10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18" t="s">
        <v>6</v>
      </c>
      <c r="B24" s="11">
        <v>11</v>
      </c>
      <c r="C24" s="11">
        <v>5</v>
      </c>
      <c r="D24" s="11">
        <v>3</v>
      </c>
      <c r="E24" s="11">
        <v>3</v>
      </c>
      <c r="F24" s="11">
        <v>2662</v>
      </c>
      <c r="G24" s="12">
        <v>5</v>
      </c>
      <c r="H24" s="12">
        <v>3</v>
      </c>
      <c r="I24" s="12">
        <v>2</v>
      </c>
      <c r="J24" s="12">
        <v>290</v>
      </c>
      <c r="K24" s="13">
        <f t="shared" si="5"/>
        <v>2372</v>
      </c>
      <c r="L24" s="22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18" t="s">
        <v>29</v>
      </c>
      <c r="B25" s="11">
        <v>11</v>
      </c>
      <c r="C25" s="11">
        <v>8</v>
      </c>
      <c r="D25" s="11">
        <v>1</v>
      </c>
      <c r="E25" s="11">
        <v>2</v>
      </c>
      <c r="F25" s="11">
        <v>26</v>
      </c>
      <c r="G25" s="12">
        <v>8</v>
      </c>
      <c r="H25" s="12">
        <v>6</v>
      </c>
      <c r="I25" s="12">
        <v>2</v>
      </c>
      <c r="J25" s="12">
        <v>104</v>
      </c>
      <c r="K25" s="13">
        <f t="shared" si="5"/>
        <v>-78</v>
      </c>
      <c r="L25" s="23"/>
      <c r="M25" s="10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18" t="s">
        <v>20</v>
      </c>
      <c r="B26" s="11">
        <v>8</v>
      </c>
      <c r="C26" s="11">
        <v>5</v>
      </c>
      <c r="D26" s="11">
        <v>1</v>
      </c>
      <c r="E26" s="11">
        <v>2</v>
      </c>
      <c r="F26" s="11">
        <v>0</v>
      </c>
      <c r="G26" s="12">
        <v>7</v>
      </c>
      <c r="H26" s="12">
        <v>4</v>
      </c>
      <c r="I26" s="12">
        <v>3</v>
      </c>
      <c r="J26" s="12">
        <v>674</v>
      </c>
      <c r="K26" s="13">
        <f t="shared" si="5"/>
        <v>-674</v>
      </c>
      <c r="L26" s="24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6" t="s">
        <v>8</v>
      </c>
      <c r="B27" s="25">
        <f aca="true" t="shared" si="6" ref="B27:J27">SUM(B21:B26)</f>
        <v>61</v>
      </c>
      <c r="C27" s="25">
        <f t="shared" si="6"/>
        <v>34</v>
      </c>
      <c r="D27" s="25">
        <f t="shared" si="6"/>
        <v>10</v>
      </c>
      <c r="E27" s="25">
        <f t="shared" si="6"/>
        <v>17</v>
      </c>
      <c r="F27" s="25">
        <f t="shared" si="6"/>
        <v>2895</v>
      </c>
      <c r="G27" s="25">
        <f t="shared" si="6"/>
        <v>38</v>
      </c>
      <c r="H27" s="25">
        <f t="shared" si="6"/>
        <v>23</v>
      </c>
      <c r="I27" s="25">
        <f t="shared" si="6"/>
        <v>15</v>
      </c>
      <c r="J27" s="25">
        <f t="shared" si="6"/>
        <v>1763</v>
      </c>
      <c r="K27" s="17">
        <f t="shared" si="5"/>
        <v>1132</v>
      </c>
      <c r="L27" s="10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6" t="s">
        <v>11</v>
      </c>
      <c r="B28" s="26"/>
      <c r="C28" s="26"/>
      <c r="D28" s="26"/>
      <c r="E28" s="26"/>
      <c r="F28" s="26"/>
      <c r="G28" s="27"/>
      <c r="H28" s="27"/>
      <c r="I28" s="27"/>
      <c r="J28" s="27"/>
      <c r="K28" s="13"/>
      <c r="L28" s="10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18" t="s">
        <v>35</v>
      </c>
      <c r="B29" s="11">
        <v>10</v>
      </c>
      <c r="C29" s="11">
        <v>5</v>
      </c>
      <c r="D29" s="11">
        <v>5</v>
      </c>
      <c r="E29" s="11">
        <v>0</v>
      </c>
      <c r="F29" s="11">
        <v>808</v>
      </c>
      <c r="G29" s="12">
        <v>7</v>
      </c>
      <c r="H29" s="12">
        <v>4</v>
      </c>
      <c r="I29" s="12">
        <v>3</v>
      </c>
      <c r="J29" s="12">
        <v>1223</v>
      </c>
      <c r="K29" s="13">
        <f aca="true" t="shared" si="7" ref="K29:K34">F29-J29</f>
        <v>-415</v>
      </c>
      <c r="L29" s="10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18" t="s">
        <v>2</v>
      </c>
      <c r="B30" s="11">
        <v>7</v>
      </c>
      <c r="C30" s="11">
        <v>3</v>
      </c>
      <c r="D30" s="11">
        <v>2</v>
      </c>
      <c r="E30" s="11">
        <v>2</v>
      </c>
      <c r="F30" s="11">
        <v>9</v>
      </c>
      <c r="G30" s="12">
        <v>7</v>
      </c>
      <c r="H30" s="12">
        <v>4</v>
      </c>
      <c r="I30" s="12">
        <v>3</v>
      </c>
      <c r="J30" s="12">
        <v>625</v>
      </c>
      <c r="K30" s="13">
        <f t="shared" si="7"/>
        <v>-616</v>
      </c>
      <c r="L30" s="10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18" t="s">
        <v>38</v>
      </c>
      <c r="B31" s="11">
        <v>12</v>
      </c>
      <c r="C31" s="11">
        <v>5</v>
      </c>
      <c r="D31" s="11">
        <v>6</v>
      </c>
      <c r="E31" s="11">
        <v>1</v>
      </c>
      <c r="F31" s="11">
        <v>775</v>
      </c>
      <c r="G31" s="12">
        <v>7</v>
      </c>
      <c r="H31" s="12">
        <v>3</v>
      </c>
      <c r="I31" s="12">
        <v>4</v>
      </c>
      <c r="J31" s="12">
        <v>695</v>
      </c>
      <c r="K31" s="13">
        <f t="shared" si="7"/>
        <v>80</v>
      </c>
      <c r="L31" s="10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18" t="s">
        <v>32</v>
      </c>
      <c r="B32" s="11">
        <v>12</v>
      </c>
      <c r="C32" s="11">
        <v>7</v>
      </c>
      <c r="D32" s="11">
        <v>5</v>
      </c>
      <c r="E32" s="11">
        <v>0</v>
      </c>
      <c r="F32" s="11">
        <v>63</v>
      </c>
      <c r="G32" s="12">
        <v>6</v>
      </c>
      <c r="H32" s="12">
        <v>3</v>
      </c>
      <c r="I32" s="12">
        <v>3</v>
      </c>
      <c r="J32" s="12">
        <v>1411</v>
      </c>
      <c r="K32" s="13">
        <f t="shared" si="7"/>
        <v>-1348</v>
      </c>
      <c r="L32" s="10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18" t="s">
        <v>36</v>
      </c>
      <c r="B33" s="11">
        <v>10</v>
      </c>
      <c r="C33" s="11">
        <v>4</v>
      </c>
      <c r="D33" s="11">
        <v>4</v>
      </c>
      <c r="E33" s="11">
        <v>2</v>
      </c>
      <c r="F33" s="11">
        <v>358</v>
      </c>
      <c r="G33" s="12">
        <v>11</v>
      </c>
      <c r="H33" s="12">
        <v>6</v>
      </c>
      <c r="I33" s="12">
        <v>5</v>
      </c>
      <c r="J33" s="12">
        <v>500</v>
      </c>
      <c r="K33" s="13">
        <f t="shared" si="7"/>
        <v>-142</v>
      </c>
      <c r="L33" s="10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18" t="s">
        <v>4</v>
      </c>
      <c r="B34" s="11">
        <v>10</v>
      </c>
      <c r="C34" s="11">
        <v>2</v>
      </c>
      <c r="D34" s="11">
        <v>6</v>
      </c>
      <c r="E34" s="11">
        <v>2</v>
      </c>
      <c r="F34" s="11">
        <v>1038</v>
      </c>
      <c r="G34" s="12">
        <v>11</v>
      </c>
      <c r="H34" s="12">
        <v>4</v>
      </c>
      <c r="I34" s="12">
        <v>7</v>
      </c>
      <c r="J34" s="12">
        <v>532</v>
      </c>
      <c r="K34" s="13">
        <f t="shared" si="7"/>
        <v>506</v>
      </c>
      <c r="L34" s="10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6" t="s">
        <v>8</v>
      </c>
      <c r="B35" s="25">
        <f aca="true" t="shared" si="8" ref="B35:K35">SUM(B29:B34)</f>
        <v>61</v>
      </c>
      <c r="C35" s="25">
        <f t="shared" si="8"/>
        <v>26</v>
      </c>
      <c r="D35" s="25">
        <f t="shared" si="8"/>
        <v>28</v>
      </c>
      <c r="E35" s="25">
        <f t="shared" si="8"/>
        <v>7</v>
      </c>
      <c r="F35" s="25">
        <f t="shared" si="8"/>
        <v>3051</v>
      </c>
      <c r="G35" s="17">
        <f t="shared" si="8"/>
        <v>49</v>
      </c>
      <c r="H35" s="25">
        <f t="shared" si="8"/>
        <v>24</v>
      </c>
      <c r="I35" s="25">
        <f t="shared" si="8"/>
        <v>25</v>
      </c>
      <c r="J35" s="25">
        <f t="shared" si="8"/>
        <v>4986</v>
      </c>
      <c r="K35" s="17">
        <f t="shared" si="8"/>
        <v>-1935</v>
      </c>
      <c r="L35" s="10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"/>
      <c r="B36" s="3"/>
      <c r="C36" s="3"/>
      <c r="D36" s="3"/>
      <c r="E36" s="3"/>
      <c r="F36" s="3"/>
      <c r="G36" s="28"/>
      <c r="H36" s="3"/>
      <c r="I36" s="3"/>
      <c r="J36" s="3"/>
      <c r="K36" s="28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</sheetData>
  <sheetProtection/>
  <mergeCells count="2">
    <mergeCell ref="B2:F2"/>
    <mergeCell ref="G2:J2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21" width="17.140625" style="0" customWidth="1"/>
  </cols>
  <sheetData>
    <row r="1" spans="1:21" ht="12.75" customHeight="1">
      <c r="A1" s="1" t="s">
        <v>30</v>
      </c>
      <c r="B1" s="2">
        <f aca="true" t="shared" si="0" ref="B1:K1">(B11+B19)+B35</f>
        <v>172</v>
      </c>
      <c r="C1" s="2">
        <f t="shared" si="0"/>
        <v>73</v>
      </c>
      <c r="D1" s="2">
        <f t="shared" si="0"/>
        <v>82</v>
      </c>
      <c r="E1" s="2">
        <f t="shared" si="0"/>
        <v>17</v>
      </c>
      <c r="F1" s="2">
        <f t="shared" si="0"/>
        <v>21665</v>
      </c>
      <c r="G1" s="2">
        <f t="shared" si="0"/>
        <v>131</v>
      </c>
      <c r="H1" s="2">
        <f t="shared" si="0"/>
        <v>52</v>
      </c>
      <c r="I1" s="2">
        <f t="shared" si="0"/>
        <v>79</v>
      </c>
      <c r="J1" s="2">
        <f t="shared" si="0"/>
        <v>15427</v>
      </c>
      <c r="K1" s="2">
        <f t="shared" si="0"/>
        <v>6238</v>
      </c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 customHeight="1">
      <c r="A2" s="4" t="s">
        <v>5</v>
      </c>
      <c r="B2" s="31" t="s">
        <v>7</v>
      </c>
      <c r="C2" s="32"/>
      <c r="D2" s="32"/>
      <c r="E2" s="32"/>
      <c r="F2" s="31"/>
      <c r="G2" s="33" t="s">
        <v>3</v>
      </c>
      <c r="H2" s="34"/>
      <c r="I2" s="34"/>
      <c r="J2" s="35"/>
      <c r="K2" s="5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>
      <c r="A3" s="6" t="s">
        <v>33</v>
      </c>
      <c r="B3" s="7" t="s">
        <v>15</v>
      </c>
      <c r="C3" s="7" t="s">
        <v>37</v>
      </c>
      <c r="D3" s="7" t="s">
        <v>21</v>
      </c>
      <c r="E3" s="7" t="s">
        <v>18</v>
      </c>
      <c r="F3" s="7" t="s">
        <v>24</v>
      </c>
      <c r="G3" s="8" t="s">
        <v>23</v>
      </c>
      <c r="H3" s="8" t="s">
        <v>34</v>
      </c>
      <c r="I3" s="8" t="s">
        <v>21</v>
      </c>
      <c r="J3" s="8" t="s">
        <v>39</v>
      </c>
      <c r="K3" s="9" t="s">
        <v>17</v>
      </c>
      <c r="L3" s="10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6" t="s">
        <v>9</v>
      </c>
      <c r="B4" s="11"/>
      <c r="C4" s="11"/>
      <c r="D4" s="11"/>
      <c r="E4" s="11"/>
      <c r="F4" s="11"/>
      <c r="G4" s="12"/>
      <c r="H4" s="12"/>
      <c r="I4" s="12"/>
      <c r="J4" s="12"/>
      <c r="K4" s="13"/>
      <c r="L4" s="10"/>
      <c r="M4" s="3"/>
      <c r="N4" s="3"/>
      <c r="O4" s="3"/>
      <c r="P4" s="3"/>
      <c r="Q4" s="3"/>
      <c r="R4" s="3"/>
      <c r="S4" s="3"/>
      <c r="T4" s="3"/>
      <c r="U4" s="3"/>
    </row>
    <row r="5" spans="1:21" ht="12.75" customHeight="1">
      <c r="A5" s="29">
        <v>39855</v>
      </c>
      <c r="B5" s="11">
        <f aca="true" t="shared" si="1" ref="B5:B10">SUM(C5:E5)</f>
        <v>10</v>
      </c>
      <c r="C5" s="11">
        <v>4</v>
      </c>
      <c r="D5" s="11">
        <v>3</v>
      </c>
      <c r="E5" s="11">
        <v>3</v>
      </c>
      <c r="F5" s="11">
        <v>5</v>
      </c>
      <c r="G5" s="12">
        <f aca="true" t="shared" si="2" ref="G5:G10">SUM(H5:I5)</f>
        <v>5</v>
      </c>
      <c r="H5" s="12">
        <v>1</v>
      </c>
      <c r="I5" s="12">
        <v>4</v>
      </c>
      <c r="J5" s="12">
        <v>101</v>
      </c>
      <c r="K5" s="13">
        <f aca="true" t="shared" si="3" ref="K5:K10">F5-J5</f>
        <v>-96</v>
      </c>
      <c r="L5" s="10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29">
        <v>39883</v>
      </c>
      <c r="B6" s="11">
        <f t="shared" si="1"/>
        <v>8</v>
      </c>
      <c r="C6" s="11">
        <v>3</v>
      </c>
      <c r="D6" s="11">
        <v>3</v>
      </c>
      <c r="E6" s="11">
        <v>2</v>
      </c>
      <c r="F6" s="11">
        <v>6</v>
      </c>
      <c r="G6" s="12">
        <f t="shared" si="2"/>
        <v>6</v>
      </c>
      <c r="H6" s="12">
        <v>3</v>
      </c>
      <c r="I6" s="12">
        <v>3</v>
      </c>
      <c r="J6" s="12">
        <v>621</v>
      </c>
      <c r="K6" s="13">
        <f t="shared" si="3"/>
        <v>-615</v>
      </c>
      <c r="L6" s="10"/>
      <c r="M6" s="3"/>
      <c r="N6" s="3"/>
      <c r="O6" s="3"/>
      <c r="P6" s="3"/>
      <c r="Q6" s="3"/>
      <c r="R6" s="3"/>
      <c r="S6" s="3"/>
      <c r="T6" s="3"/>
      <c r="U6" s="3"/>
    </row>
    <row r="7" spans="1:21" ht="12.75" customHeight="1">
      <c r="A7" s="29">
        <v>39914</v>
      </c>
      <c r="B7" s="11">
        <f t="shared" si="1"/>
        <v>9</v>
      </c>
      <c r="C7" s="11">
        <v>3</v>
      </c>
      <c r="D7" s="11">
        <v>5</v>
      </c>
      <c r="E7" s="11">
        <v>1</v>
      </c>
      <c r="F7" s="11">
        <v>263</v>
      </c>
      <c r="G7" s="12">
        <f t="shared" si="2"/>
        <v>4</v>
      </c>
      <c r="H7" s="12">
        <v>1</v>
      </c>
      <c r="I7" s="12">
        <v>3</v>
      </c>
      <c r="J7" s="12">
        <v>601</v>
      </c>
      <c r="K7" s="13">
        <f t="shared" si="3"/>
        <v>-338</v>
      </c>
      <c r="L7" s="10"/>
      <c r="M7" s="3"/>
      <c r="N7" s="3"/>
      <c r="O7" s="3"/>
      <c r="P7" s="3"/>
      <c r="Q7" s="3"/>
      <c r="R7" s="3"/>
      <c r="S7" s="3"/>
      <c r="T7" s="3"/>
      <c r="U7" s="3"/>
    </row>
    <row r="8" spans="1:21" ht="12.75" customHeight="1">
      <c r="A8" s="29">
        <v>39944</v>
      </c>
      <c r="B8" s="11">
        <f t="shared" si="1"/>
        <v>11</v>
      </c>
      <c r="C8" s="11">
        <v>6</v>
      </c>
      <c r="D8" s="11">
        <v>4</v>
      </c>
      <c r="E8" s="11">
        <v>1</v>
      </c>
      <c r="F8" s="11">
        <v>210</v>
      </c>
      <c r="G8" s="12">
        <f t="shared" si="2"/>
        <v>9</v>
      </c>
      <c r="H8" s="12">
        <v>4</v>
      </c>
      <c r="I8" s="12">
        <v>5</v>
      </c>
      <c r="J8" s="12">
        <v>973</v>
      </c>
      <c r="K8" s="13">
        <f t="shared" si="3"/>
        <v>-763</v>
      </c>
      <c r="L8" s="10"/>
      <c r="M8" s="3"/>
      <c r="N8" s="3"/>
      <c r="O8" s="3"/>
      <c r="P8" s="3"/>
      <c r="Q8" s="3"/>
      <c r="R8" s="3"/>
      <c r="S8" s="3"/>
      <c r="T8" s="3"/>
      <c r="U8" s="3"/>
    </row>
    <row r="9" spans="1:21" ht="12.75" customHeight="1">
      <c r="A9" s="29">
        <v>39975</v>
      </c>
      <c r="B9" s="11">
        <f t="shared" si="1"/>
        <v>9</v>
      </c>
      <c r="C9" s="11">
        <v>4</v>
      </c>
      <c r="D9" s="11">
        <v>4</v>
      </c>
      <c r="E9" s="11">
        <v>1</v>
      </c>
      <c r="F9" s="11">
        <v>0</v>
      </c>
      <c r="G9" s="12">
        <f t="shared" si="2"/>
        <v>6</v>
      </c>
      <c r="H9" s="12">
        <v>3</v>
      </c>
      <c r="I9" s="12">
        <v>3</v>
      </c>
      <c r="J9" s="12">
        <v>1337</v>
      </c>
      <c r="K9" s="13">
        <f t="shared" si="3"/>
        <v>-1337</v>
      </c>
      <c r="L9" s="10"/>
      <c r="M9" s="3"/>
      <c r="N9" s="3"/>
      <c r="O9" s="3"/>
      <c r="P9" s="3"/>
      <c r="Q9" s="3"/>
      <c r="R9" s="3"/>
      <c r="S9" s="3"/>
      <c r="T9" s="3"/>
      <c r="U9" s="3"/>
    </row>
    <row r="10" spans="1:21" ht="12.75" customHeight="1">
      <c r="A10" s="29">
        <v>40005</v>
      </c>
      <c r="B10" s="11">
        <f t="shared" si="1"/>
        <v>9</v>
      </c>
      <c r="C10" s="11">
        <v>4</v>
      </c>
      <c r="D10" s="11">
        <v>3</v>
      </c>
      <c r="E10" s="11">
        <v>2</v>
      </c>
      <c r="F10" s="11">
        <v>391</v>
      </c>
      <c r="G10" s="12">
        <f t="shared" si="2"/>
        <v>7</v>
      </c>
      <c r="H10" s="12">
        <v>2</v>
      </c>
      <c r="I10" s="12">
        <v>5</v>
      </c>
      <c r="J10" s="12">
        <v>907</v>
      </c>
      <c r="K10" s="13">
        <f t="shared" si="3"/>
        <v>-516</v>
      </c>
      <c r="L10" s="10"/>
      <c r="M10" s="3"/>
      <c r="N10" s="3"/>
      <c r="O10" s="3"/>
      <c r="P10" s="3"/>
      <c r="Q10" s="3"/>
      <c r="R10" s="3"/>
      <c r="S10" s="3"/>
      <c r="T10" s="3"/>
      <c r="U10" s="3"/>
    </row>
    <row r="11" spans="1:21" ht="12.75" customHeight="1">
      <c r="A11" s="6" t="s">
        <v>8</v>
      </c>
      <c r="B11" s="17">
        <f aca="true" t="shared" si="4" ref="B11:K11">SUM(B5:B10)</f>
        <v>56</v>
      </c>
      <c r="C11" s="17">
        <f t="shared" si="4"/>
        <v>24</v>
      </c>
      <c r="D11" s="17">
        <f t="shared" si="4"/>
        <v>22</v>
      </c>
      <c r="E11" s="17">
        <f t="shared" si="4"/>
        <v>10</v>
      </c>
      <c r="F11" s="17">
        <f t="shared" si="4"/>
        <v>875</v>
      </c>
      <c r="G11" s="17">
        <f t="shared" si="4"/>
        <v>37</v>
      </c>
      <c r="H11" s="17">
        <f t="shared" si="4"/>
        <v>14</v>
      </c>
      <c r="I11" s="17">
        <f t="shared" si="4"/>
        <v>23</v>
      </c>
      <c r="J11" s="17">
        <f t="shared" si="4"/>
        <v>4540</v>
      </c>
      <c r="K11" s="17">
        <f t="shared" si="4"/>
        <v>-3665</v>
      </c>
      <c r="L11" s="10"/>
      <c r="M11" s="3"/>
      <c r="N11" s="3"/>
      <c r="O11" s="3"/>
      <c r="P11" s="3"/>
      <c r="Q11" s="3"/>
      <c r="R11" s="3"/>
      <c r="S11" s="3"/>
      <c r="T11" s="3"/>
      <c r="U11" s="3"/>
    </row>
    <row r="12" spans="1:21" ht="12.75" customHeight="1">
      <c r="A12" s="6" t="s">
        <v>19</v>
      </c>
      <c r="B12" s="11"/>
      <c r="C12" s="11"/>
      <c r="D12" s="11"/>
      <c r="E12" s="11"/>
      <c r="F12" s="11"/>
      <c r="G12" s="12"/>
      <c r="H12" s="12"/>
      <c r="I12" s="12"/>
      <c r="J12" s="12"/>
      <c r="K12" s="13"/>
      <c r="L12" s="10"/>
      <c r="M12" s="3"/>
      <c r="N12" s="3"/>
      <c r="O12" s="3"/>
      <c r="P12" s="3"/>
      <c r="Q12" s="3"/>
      <c r="R12" s="3"/>
      <c r="S12" s="3"/>
      <c r="T12" s="3"/>
      <c r="U12" s="3"/>
    </row>
    <row r="13" spans="1:21" ht="12.75" customHeight="1">
      <c r="A13" s="14">
        <v>40067</v>
      </c>
      <c r="B13" s="11">
        <f aca="true" t="shared" si="5" ref="B13:B18">SUM(C13:E13)</f>
        <v>8</v>
      </c>
      <c r="C13" s="11">
        <v>3</v>
      </c>
      <c r="D13" s="11">
        <v>4</v>
      </c>
      <c r="E13" s="11">
        <v>1</v>
      </c>
      <c r="F13" s="11">
        <v>2858</v>
      </c>
      <c r="G13" s="12">
        <f aca="true" t="shared" si="6" ref="G13:G18">SUM(H13:I13)</f>
        <v>6</v>
      </c>
      <c r="H13" s="12">
        <v>1</v>
      </c>
      <c r="I13" s="12">
        <v>5</v>
      </c>
      <c r="J13" s="12">
        <v>199</v>
      </c>
      <c r="K13" s="13">
        <f aca="true" t="shared" si="7" ref="K13:K19">F13-J13</f>
        <v>2659</v>
      </c>
      <c r="L13" s="10"/>
      <c r="M13" s="3"/>
      <c r="N13" s="3"/>
      <c r="O13" s="3"/>
      <c r="P13" s="3"/>
      <c r="Q13" s="3"/>
      <c r="R13" s="3"/>
      <c r="S13" s="3"/>
      <c r="T13" s="3"/>
      <c r="U13" s="3"/>
    </row>
    <row r="14" spans="1:21" ht="12.75" customHeight="1">
      <c r="A14" s="14">
        <v>40097</v>
      </c>
      <c r="B14" s="11">
        <f t="shared" si="5"/>
        <v>7</v>
      </c>
      <c r="C14" s="11">
        <v>4</v>
      </c>
      <c r="D14" s="11">
        <v>3</v>
      </c>
      <c r="E14" s="11">
        <v>0</v>
      </c>
      <c r="F14" s="11">
        <v>99</v>
      </c>
      <c r="G14" s="12">
        <f t="shared" si="6"/>
        <v>7</v>
      </c>
      <c r="H14" s="12">
        <v>1</v>
      </c>
      <c r="I14" s="12">
        <v>6</v>
      </c>
      <c r="J14" s="12">
        <v>241</v>
      </c>
      <c r="K14" s="13">
        <f t="shared" si="7"/>
        <v>-142</v>
      </c>
      <c r="L14" s="10"/>
      <c r="M14" s="3"/>
      <c r="N14" s="3"/>
      <c r="O14" s="3"/>
      <c r="P14" s="3"/>
      <c r="Q14" s="3"/>
      <c r="R14" s="3"/>
      <c r="S14" s="3"/>
      <c r="T14" s="3"/>
      <c r="U14" s="3"/>
    </row>
    <row r="15" spans="1:21" ht="12.75" customHeight="1">
      <c r="A15" s="14">
        <v>40128</v>
      </c>
      <c r="B15" s="11">
        <f t="shared" si="5"/>
        <v>9</v>
      </c>
      <c r="C15" s="11">
        <v>5</v>
      </c>
      <c r="D15" s="15">
        <v>4</v>
      </c>
      <c r="E15" s="11"/>
      <c r="F15" s="11">
        <v>890</v>
      </c>
      <c r="G15" s="12">
        <f t="shared" si="6"/>
        <v>6</v>
      </c>
      <c r="H15" s="12">
        <v>4</v>
      </c>
      <c r="I15" s="12">
        <v>2</v>
      </c>
      <c r="J15" s="12">
        <v>879</v>
      </c>
      <c r="K15" s="13">
        <f t="shared" si="7"/>
        <v>11</v>
      </c>
      <c r="L15" s="10"/>
      <c r="M15" s="3"/>
      <c r="N15" s="3"/>
      <c r="O15" s="3"/>
      <c r="P15" s="3"/>
      <c r="Q15" s="3"/>
      <c r="R15" s="3"/>
      <c r="S15" s="3"/>
      <c r="T15" s="3"/>
      <c r="U15" s="3"/>
    </row>
    <row r="16" spans="1:21" ht="12.75" customHeight="1">
      <c r="A16" s="30">
        <v>40158</v>
      </c>
      <c r="B16" s="11">
        <f t="shared" si="5"/>
        <v>8</v>
      </c>
      <c r="C16" s="11">
        <v>4</v>
      </c>
      <c r="D16" s="11">
        <v>3</v>
      </c>
      <c r="E16" s="11">
        <v>1</v>
      </c>
      <c r="F16" s="11">
        <v>159</v>
      </c>
      <c r="G16" s="12">
        <f t="shared" si="6"/>
        <v>7</v>
      </c>
      <c r="H16" s="16">
        <v>3</v>
      </c>
      <c r="I16" s="16">
        <v>4</v>
      </c>
      <c r="J16" s="12">
        <v>736</v>
      </c>
      <c r="K16" s="13">
        <f t="shared" si="7"/>
        <v>-577</v>
      </c>
      <c r="L16" s="10"/>
      <c r="M16" s="3"/>
      <c r="N16" s="3"/>
      <c r="O16" s="3"/>
      <c r="P16" s="3"/>
      <c r="Q16" s="3"/>
      <c r="R16" s="3"/>
      <c r="S16" s="3"/>
      <c r="T16" s="3"/>
      <c r="U16" s="3"/>
    </row>
    <row r="17" spans="1:21" ht="12.75" customHeight="1">
      <c r="A17" s="18" t="s">
        <v>22</v>
      </c>
      <c r="B17" s="11">
        <f t="shared" si="5"/>
        <v>9</v>
      </c>
      <c r="C17" s="15">
        <v>6</v>
      </c>
      <c r="D17" s="11">
        <v>3</v>
      </c>
      <c r="E17" s="11"/>
      <c r="F17" s="11">
        <v>819</v>
      </c>
      <c r="G17" s="12">
        <f t="shared" si="6"/>
        <v>7</v>
      </c>
      <c r="H17" s="12">
        <v>4</v>
      </c>
      <c r="I17" s="12">
        <v>3</v>
      </c>
      <c r="J17" s="12">
        <v>1230</v>
      </c>
      <c r="K17" s="13">
        <f t="shared" si="7"/>
        <v>-411</v>
      </c>
      <c r="L17" s="10"/>
      <c r="M17" s="3"/>
      <c r="N17" s="3"/>
      <c r="O17" s="3"/>
      <c r="P17" s="3"/>
      <c r="Q17" s="3"/>
      <c r="R17" s="3"/>
      <c r="S17" s="3"/>
      <c r="T17" s="3"/>
      <c r="U17" s="3"/>
    </row>
    <row r="18" spans="1:21" ht="12.75" customHeight="1">
      <c r="A18" s="18" t="s">
        <v>27</v>
      </c>
      <c r="B18" s="11">
        <f t="shared" si="5"/>
        <v>11</v>
      </c>
      <c r="C18" s="11">
        <v>5</v>
      </c>
      <c r="D18" s="11">
        <v>6</v>
      </c>
      <c r="E18" s="11"/>
      <c r="F18" s="11">
        <v>2976</v>
      </c>
      <c r="G18" s="12">
        <f t="shared" si="6"/>
        <v>10</v>
      </c>
      <c r="H18" s="12">
        <v>7</v>
      </c>
      <c r="I18" s="12">
        <v>3</v>
      </c>
      <c r="J18" s="12">
        <v>2076</v>
      </c>
      <c r="K18" s="13">
        <f t="shared" si="7"/>
        <v>900</v>
      </c>
      <c r="L18" s="10"/>
      <c r="M18" s="3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6" t="s">
        <v>8</v>
      </c>
      <c r="B19" s="17">
        <f aca="true" t="shared" si="8" ref="B19:J19">SUM(B13:B18)</f>
        <v>52</v>
      </c>
      <c r="C19" s="17">
        <f t="shared" si="8"/>
        <v>27</v>
      </c>
      <c r="D19" s="17">
        <f t="shared" si="8"/>
        <v>23</v>
      </c>
      <c r="E19" s="17">
        <f t="shared" si="8"/>
        <v>2</v>
      </c>
      <c r="F19" s="17">
        <f t="shared" si="8"/>
        <v>7801</v>
      </c>
      <c r="G19" s="17">
        <f t="shared" si="8"/>
        <v>43</v>
      </c>
      <c r="H19" s="17">
        <f t="shared" si="8"/>
        <v>20</v>
      </c>
      <c r="I19" s="17">
        <f t="shared" si="8"/>
        <v>23</v>
      </c>
      <c r="J19" s="17">
        <f t="shared" si="8"/>
        <v>5361</v>
      </c>
      <c r="K19" s="17">
        <f t="shared" si="7"/>
        <v>2440</v>
      </c>
      <c r="L19" s="10"/>
      <c r="M19" s="3"/>
      <c r="N19" s="3"/>
      <c r="O19" s="3"/>
      <c r="P19" s="3"/>
      <c r="Q19" s="3"/>
      <c r="R19" s="3"/>
      <c r="S19" s="3"/>
      <c r="T19" s="3"/>
      <c r="U19" s="3"/>
    </row>
    <row r="20" spans="1:21" ht="12.75" customHeight="1">
      <c r="A20" s="6"/>
      <c r="B20" s="11"/>
      <c r="C20" s="11"/>
      <c r="D20" s="11"/>
      <c r="E20" s="11"/>
      <c r="F20" s="11"/>
      <c r="G20" s="12"/>
      <c r="H20" s="12"/>
      <c r="I20" s="12"/>
      <c r="J20" s="12"/>
      <c r="K20" s="13"/>
      <c r="L20" s="10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6"/>
      <c r="B21" s="11"/>
      <c r="C21" s="11"/>
      <c r="D21" s="11"/>
      <c r="E21" s="11"/>
      <c r="F21" s="11"/>
      <c r="G21" s="12"/>
      <c r="H21" s="12"/>
      <c r="I21" s="12"/>
      <c r="J21" s="12"/>
      <c r="K21" s="13"/>
      <c r="L21" s="10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18"/>
      <c r="B22" s="11"/>
      <c r="C22" s="11"/>
      <c r="D22" s="11"/>
      <c r="E22" s="11"/>
      <c r="F22" s="11"/>
      <c r="G22" s="12"/>
      <c r="H22" s="12"/>
      <c r="I22" s="12"/>
      <c r="J22" s="12"/>
      <c r="K22" s="13"/>
      <c r="L22" s="10"/>
      <c r="M22" s="3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18"/>
      <c r="B23" s="11"/>
      <c r="C23" s="11"/>
      <c r="D23" s="11"/>
      <c r="E23" s="11"/>
      <c r="F23" s="11"/>
      <c r="G23" s="12"/>
      <c r="H23" s="12"/>
      <c r="I23" s="12"/>
      <c r="J23" s="12"/>
      <c r="K23" s="13"/>
      <c r="L23" s="10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18"/>
      <c r="B24" s="11"/>
      <c r="C24" s="11"/>
      <c r="D24" s="11"/>
      <c r="E24" s="11"/>
      <c r="F24" s="11"/>
      <c r="G24" s="12"/>
      <c r="H24" s="12"/>
      <c r="I24" s="12"/>
      <c r="J24" s="12"/>
      <c r="K24" s="13"/>
      <c r="L24" s="10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18"/>
      <c r="B25" s="11"/>
      <c r="C25" s="11"/>
      <c r="D25" s="11"/>
      <c r="E25" s="11"/>
      <c r="F25" s="11"/>
      <c r="G25" s="12"/>
      <c r="H25" s="12"/>
      <c r="I25" s="12"/>
      <c r="J25" s="12"/>
      <c r="K25" s="13"/>
      <c r="L25" s="10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18"/>
      <c r="B26" s="19"/>
      <c r="C26" s="19"/>
      <c r="D26" s="19"/>
      <c r="E26" s="19"/>
      <c r="F26" s="19"/>
      <c r="G26" s="20"/>
      <c r="H26" s="20"/>
      <c r="I26" s="20"/>
      <c r="J26" s="20"/>
      <c r="K26" s="13"/>
      <c r="L26" s="10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6" t="s">
        <v>8</v>
      </c>
      <c r="B27" s="21">
        <f aca="true" t="shared" si="9" ref="B27:K27">SUM(B21:B26)</f>
        <v>0</v>
      </c>
      <c r="C27" s="21">
        <f t="shared" si="9"/>
        <v>0</v>
      </c>
      <c r="D27" s="21">
        <f t="shared" si="9"/>
        <v>0</v>
      </c>
      <c r="E27" s="21">
        <f t="shared" si="9"/>
        <v>0</v>
      </c>
      <c r="F27" s="21">
        <f t="shared" si="9"/>
        <v>0</v>
      </c>
      <c r="G27" s="21">
        <f t="shared" si="9"/>
        <v>0</v>
      </c>
      <c r="H27" s="21">
        <f t="shared" si="9"/>
        <v>0</v>
      </c>
      <c r="I27" s="21">
        <f t="shared" si="9"/>
        <v>0</v>
      </c>
      <c r="J27" s="21">
        <f t="shared" si="9"/>
        <v>0</v>
      </c>
      <c r="K27" s="17">
        <f t="shared" si="9"/>
        <v>0</v>
      </c>
      <c r="L27" s="10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6">
        <v>23</v>
      </c>
      <c r="B28" s="11">
        <f aca="true" t="shared" si="10" ref="B28:B34">SUM(C28:E28)</f>
        <v>11</v>
      </c>
      <c r="C28" s="11">
        <v>3</v>
      </c>
      <c r="D28" s="11">
        <v>6</v>
      </c>
      <c r="E28" s="11">
        <v>2</v>
      </c>
      <c r="F28" s="11">
        <v>595</v>
      </c>
      <c r="G28" s="12">
        <f aca="true" t="shared" si="11" ref="G28:G33">SUM(H28:I28)</f>
        <v>8</v>
      </c>
      <c r="H28" s="12">
        <v>2</v>
      </c>
      <c r="I28" s="12">
        <v>6</v>
      </c>
      <c r="J28" s="12">
        <v>191</v>
      </c>
      <c r="K28" s="13">
        <f aca="true" t="shared" si="12" ref="K28:K33">F28-J28</f>
        <v>404</v>
      </c>
      <c r="L28" s="10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18">
        <v>24</v>
      </c>
      <c r="B29" s="11">
        <f t="shared" si="10"/>
        <v>11</v>
      </c>
      <c r="C29" s="11">
        <v>6</v>
      </c>
      <c r="D29" s="11">
        <v>3</v>
      </c>
      <c r="E29" s="11">
        <v>2</v>
      </c>
      <c r="F29" s="11">
        <v>2703</v>
      </c>
      <c r="G29" s="12">
        <f t="shared" si="11"/>
        <v>5</v>
      </c>
      <c r="H29" s="12">
        <v>1</v>
      </c>
      <c r="I29" s="12">
        <v>4</v>
      </c>
      <c r="J29" s="12">
        <v>393</v>
      </c>
      <c r="K29" s="13">
        <f t="shared" si="12"/>
        <v>2310</v>
      </c>
      <c r="L29" s="10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18">
        <v>25</v>
      </c>
      <c r="B30" s="11">
        <f t="shared" si="10"/>
        <v>10</v>
      </c>
      <c r="C30" s="11">
        <v>3</v>
      </c>
      <c r="D30" s="11">
        <v>7</v>
      </c>
      <c r="E30" s="11">
        <v>0</v>
      </c>
      <c r="F30" s="11">
        <v>4618</v>
      </c>
      <c r="G30" s="12">
        <f t="shared" si="11"/>
        <v>10</v>
      </c>
      <c r="H30" s="12">
        <v>4</v>
      </c>
      <c r="I30" s="12">
        <v>6</v>
      </c>
      <c r="J30" s="12">
        <v>143</v>
      </c>
      <c r="K30" s="13">
        <f t="shared" si="12"/>
        <v>4475</v>
      </c>
      <c r="L30" s="10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18">
        <v>26</v>
      </c>
      <c r="B31" s="11">
        <f t="shared" si="10"/>
        <v>9</v>
      </c>
      <c r="C31" s="11">
        <v>3</v>
      </c>
      <c r="D31" s="11">
        <v>6</v>
      </c>
      <c r="E31" s="11">
        <v>0</v>
      </c>
      <c r="F31" s="11">
        <v>1366</v>
      </c>
      <c r="G31" s="12">
        <f t="shared" si="11"/>
        <v>9</v>
      </c>
      <c r="H31" s="12">
        <v>2</v>
      </c>
      <c r="I31" s="12">
        <v>7</v>
      </c>
      <c r="J31" s="12">
        <v>1664</v>
      </c>
      <c r="K31" s="13">
        <f t="shared" si="12"/>
        <v>-298</v>
      </c>
      <c r="L31" s="10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18">
        <v>27</v>
      </c>
      <c r="B32" s="11">
        <f t="shared" si="10"/>
        <v>12</v>
      </c>
      <c r="C32" s="11">
        <v>2</v>
      </c>
      <c r="D32" s="11">
        <v>9</v>
      </c>
      <c r="E32" s="11">
        <v>1</v>
      </c>
      <c r="F32" s="11">
        <v>1318</v>
      </c>
      <c r="G32" s="12">
        <f t="shared" si="11"/>
        <v>7</v>
      </c>
      <c r="H32" s="12">
        <v>1</v>
      </c>
      <c r="I32" s="12">
        <v>6</v>
      </c>
      <c r="J32" s="12">
        <v>235</v>
      </c>
      <c r="K32" s="13">
        <f t="shared" si="12"/>
        <v>1083</v>
      </c>
      <c r="L32" s="22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18">
        <v>28</v>
      </c>
      <c r="B33" s="11">
        <f t="shared" si="10"/>
        <v>11</v>
      </c>
      <c r="C33" s="11">
        <v>5</v>
      </c>
      <c r="D33" s="11">
        <v>6</v>
      </c>
      <c r="E33" s="11">
        <v>0</v>
      </c>
      <c r="F33" s="11">
        <v>2389</v>
      </c>
      <c r="G33" s="12">
        <f t="shared" si="11"/>
        <v>12</v>
      </c>
      <c r="H33" s="12">
        <v>8</v>
      </c>
      <c r="I33" s="12">
        <v>4</v>
      </c>
      <c r="J33" s="12">
        <v>2900</v>
      </c>
      <c r="K33" s="13">
        <f t="shared" si="12"/>
        <v>-511</v>
      </c>
      <c r="L33" s="23"/>
      <c r="M33" s="10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18">
        <v>29</v>
      </c>
      <c r="B34" s="11">
        <f t="shared" si="10"/>
        <v>0</v>
      </c>
      <c r="C34" s="11"/>
      <c r="D34" s="11"/>
      <c r="E34" s="11"/>
      <c r="F34" s="11"/>
      <c r="G34" s="12"/>
      <c r="H34" s="12"/>
      <c r="I34" s="12"/>
      <c r="J34" s="12"/>
      <c r="K34" s="13"/>
      <c r="L34" s="24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6" t="s">
        <v>8</v>
      </c>
      <c r="B35" s="25">
        <f aca="true" t="shared" si="13" ref="B35:K35">SUM(B28:B33)</f>
        <v>64</v>
      </c>
      <c r="C35" s="25">
        <f t="shared" si="13"/>
        <v>22</v>
      </c>
      <c r="D35" s="25">
        <f t="shared" si="13"/>
        <v>37</v>
      </c>
      <c r="E35" s="25">
        <f t="shared" si="13"/>
        <v>5</v>
      </c>
      <c r="F35" s="25">
        <f t="shared" si="13"/>
        <v>12989</v>
      </c>
      <c r="G35" s="25">
        <f t="shared" si="13"/>
        <v>51</v>
      </c>
      <c r="H35" s="25">
        <f t="shared" si="13"/>
        <v>18</v>
      </c>
      <c r="I35" s="25">
        <f t="shared" si="13"/>
        <v>33</v>
      </c>
      <c r="J35" s="25">
        <f t="shared" si="13"/>
        <v>5526</v>
      </c>
      <c r="K35" s="17">
        <f t="shared" si="13"/>
        <v>7463</v>
      </c>
      <c r="L35" s="10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6"/>
      <c r="B36" s="26"/>
      <c r="C36" s="26"/>
      <c r="D36" s="26"/>
      <c r="E36" s="26"/>
      <c r="F36" s="26"/>
      <c r="G36" s="27"/>
      <c r="H36" s="27"/>
      <c r="I36" s="27"/>
      <c r="J36" s="27"/>
      <c r="K36" s="13"/>
      <c r="L36" s="10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18"/>
      <c r="B37" s="11"/>
      <c r="C37" s="11"/>
      <c r="D37" s="11"/>
      <c r="E37" s="11"/>
      <c r="F37" s="11"/>
      <c r="G37" s="12"/>
      <c r="H37" s="12"/>
      <c r="I37" s="12"/>
      <c r="J37" s="12"/>
      <c r="K37" s="13"/>
      <c r="L37" s="10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18"/>
      <c r="B38" s="11"/>
      <c r="C38" s="11"/>
      <c r="D38" s="11"/>
      <c r="E38" s="11"/>
      <c r="F38" s="11"/>
      <c r="G38" s="12"/>
      <c r="H38" s="12"/>
      <c r="I38" s="12"/>
      <c r="J38" s="12"/>
      <c r="K38" s="13"/>
      <c r="L38" s="10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18"/>
      <c r="B39" s="11"/>
      <c r="C39" s="11"/>
      <c r="D39" s="11"/>
      <c r="E39" s="11"/>
      <c r="F39" s="11"/>
      <c r="G39" s="12"/>
      <c r="H39" s="12"/>
      <c r="I39" s="12"/>
      <c r="J39" s="12"/>
      <c r="K39" s="13"/>
      <c r="L39" s="10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18"/>
      <c r="B40" s="11"/>
      <c r="C40" s="11"/>
      <c r="D40" s="11"/>
      <c r="E40" s="11"/>
      <c r="F40" s="11"/>
      <c r="G40" s="12"/>
      <c r="H40" s="12"/>
      <c r="I40" s="12"/>
      <c r="J40" s="12"/>
      <c r="K40" s="13"/>
      <c r="L40" s="10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18"/>
      <c r="B41" s="11"/>
      <c r="C41" s="11"/>
      <c r="D41" s="11"/>
      <c r="E41" s="11"/>
      <c r="F41" s="11"/>
      <c r="G41" s="12"/>
      <c r="H41" s="12"/>
      <c r="I41" s="12"/>
      <c r="J41" s="12"/>
      <c r="K41" s="13"/>
      <c r="L41" s="10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18"/>
      <c r="B42" s="11"/>
      <c r="C42" s="11"/>
      <c r="D42" s="11"/>
      <c r="E42" s="11"/>
      <c r="F42" s="11"/>
      <c r="G42" s="12"/>
      <c r="H42" s="12"/>
      <c r="I42" s="12"/>
      <c r="J42" s="12"/>
      <c r="K42" s="13"/>
      <c r="L42" s="10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6" t="s">
        <v>8</v>
      </c>
      <c r="B43" s="25">
        <f aca="true" t="shared" si="14" ref="B43:K43">SUM(B37:B42)</f>
        <v>0</v>
      </c>
      <c r="C43" s="25">
        <f t="shared" si="14"/>
        <v>0</v>
      </c>
      <c r="D43" s="25">
        <f t="shared" si="14"/>
        <v>0</v>
      </c>
      <c r="E43" s="25">
        <f t="shared" si="14"/>
        <v>0</v>
      </c>
      <c r="F43" s="25">
        <f t="shared" si="14"/>
        <v>0</v>
      </c>
      <c r="G43" s="17">
        <f t="shared" si="14"/>
        <v>0</v>
      </c>
      <c r="H43" s="25">
        <f t="shared" si="14"/>
        <v>0</v>
      </c>
      <c r="I43" s="25">
        <f t="shared" si="14"/>
        <v>0</v>
      </c>
      <c r="J43" s="25">
        <f t="shared" si="14"/>
        <v>0</v>
      </c>
      <c r="K43" s="17">
        <f t="shared" si="14"/>
        <v>0</v>
      </c>
      <c r="L43" s="10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"/>
      <c r="B44" s="3"/>
      <c r="C44" s="3"/>
      <c r="D44" s="3"/>
      <c r="E44" s="3"/>
      <c r="F44" s="3"/>
      <c r="G44" s="28"/>
      <c r="H44" s="3"/>
      <c r="I44" s="3"/>
      <c r="J44" s="3"/>
      <c r="K44" s="28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</sheetData>
  <sheetProtection/>
  <mergeCells count="2">
    <mergeCell ref="B2:F2"/>
    <mergeCell ref="G2:J2"/>
  </mergeCells>
  <printOptions/>
  <pageMargins left="0.787401575" right="0.787401575" top="0.984251969" bottom="0.984251969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dcterms:created xsi:type="dcterms:W3CDTF">2009-12-01T21:41:33Z</dcterms:created>
  <dcterms:modified xsi:type="dcterms:W3CDTF">2009-12-01T21:41:33Z</dcterms:modified>
  <cp:category/>
  <cp:version/>
  <cp:contentType/>
  <cp:contentStatus/>
</cp:coreProperties>
</file>